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Your plant" sheetId="2" state="visible" r:id="rId2"/>
    <sheet name="Illustrative RTE plan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$#,##0.00;($#,##0.00);&quot;-&quot;"/>
    <numFmt numFmtId="165" formatCode="0.0&quot;x&quot;"/>
    <numFmt numFmtId="166" formatCode="0%;(0%);&quot;-&quot;"/>
    <numFmt numFmtId="167" formatCode="#,##0;(#,##0);&quot;-&quot;"/>
    <numFmt numFmtId="168" formatCode="0.0"/>
    <numFmt numFmtId="169" formatCode="$#,##0;($#,##0);&quot;-&quot;"/>
  </numFmts>
  <fonts count="10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55555"/>
      <sz val="10"/>
    </font>
    <font>
      <name val="Arial"/>
      <b val="1"/>
      <sz val="11"/>
    </font>
    <font>
      <name val="Arial"/>
      <sz val="10"/>
    </font>
    <font>
      <name val="Arial"/>
      <b val="1"/>
      <sz val="10"/>
    </font>
    <font>
      <name val="Arial"/>
      <color rgb="00444444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2"/>
    </font>
  </fonts>
  <fills count="6">
    <fill>
      <patternFill/>
    </fill>
    <fill>
      <patternFill patternType="gray125"/>
    </fill>
    <fill>
      <patternFill patternType="solid">
        <fgColor rgb="001F3A4D"/>
      </patternFill>
    </fill>
    <fill>
      <patternFill patternType="solid">
        <fgColor rgb="00E6ECEF"/>
      </patternFill>
    </fill>
    <fill>
      <patternFill patternType="solid">
        <fgColor rgb="00FFFF00"/>
      </patternFill>
    </fill>
    <fill>
      <patternFill patternType="solid">
        <fgColor rgb="00F3F3F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2" borderId="0" applyAlignment="1" pivotButton="0" quotePrefix="0" xfId="0">
      <alignment vertical="center"/>
    </xf>
    <xf numFmtId="0" fontId="5" fillId="3" borderId="0" pivotButton="0" quotePrefix="0" xfId="0"/>
    <xf numFmtId="0" fontId="0" fillId="3" borderId="0" pivotButton="0" quotePrefix="0" xfId="0"/>
    <xf numFmtId="164" fontId="8" fillId="4" borderId="1" pivotButton="0" quotePrefix="0" xfId="0"/>
    <xf numFmtId="165" fontId="8" fillId="4" borderId="1" pivotButton="0" quotePrefix="0" xfId="0"/>
    <xf numFmtId="166" fontId="8" fillId="4" borderId="1" pivotButton="0" quotePrefix="0" xfId="0"/>
    <xf numFmtId="167" fontId="8" fillId="4" borderId="1" pivotButton="0" quotePrefix="0" xfId="0"/>
    <xf numFmtId="168" fontId="8" fillId="4" borderId="1" pivotButton="0" quotePrefix="0" xfId="0"/>
    <xf numFmtId="1" fontId="8" fillId="4" borderId="1" pivotButton="0" quotePrefix="0" xfId="0"/>
    <xf numFmtId="169" fontId="8" fillId="4" borderId="1" pivotButton="0" quotePrefix="0" xfId="0"/>
    <xf numFmtId="0" fontId="9" fillId="0" borderId="0" pivotButton="0" quotePrefix="0" xfId="0"/>
    <xf numFmtId="0" fontId="7" fillId="2" borderId="0" pivotButton="0" quotePrefix="0" xfId="0"/>
    <xf numFmtId="0" fontId="4" fillId="0" borderId="0" applyAlignment="1" pivotButton="0" quotePrefix="0" xfId="0">
      <alignment horizontal="center" vertical="top"/>
    </xf>
    <xf numFmtId="169" fontId="4" fillId="0" borderId="0" applyAlignment="1" pivotButton="0" quotePrefix="0" xfId="0">
      <alignment vertical="top" wrapText="1"/>
    </xf>
    <xf numFmtId="0" fontId="5" fillId="5" borderId="0" pivotButton="0" quotePrefix="0" xfId="0"/>
    <xf numFmtId="169" fontId="5" fillId="5" borderId="0" pivotButton="0" quotePrefix="0" xfId="0"/>
    <xf numFmtId="16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100" customWidth="1" min="3" max="3"/>
  </cols>
  <sheetData>
    <row r="1">
      <c r="B1" s="1" t="inlineStr">
        <is>
          <t>The cost of the problem: where food safety's cost lands in your plant</t>
        </is>
      </c>
    </row>
    <row r="2">
      <c r="B2" s="2" t="inlineStr">
        <is>
          <t>Lumina · version 0.1 · 2026-10-14 · draft for review</t>
        </is>
      </c>
    </row>
    <row r="5">
      <c r="B5" s="3" t="inlineStr">
        <is>
          <t>What this is</t>
        </is>
      </c>
    </row>
    <row r="6" ht="45" customHeight="1">
      <c r="B6" s="4" t="inlineStr">
        <is>
          <t>A model your plant fills in from its own records. It sizes what food safety costs you today, line by line, and tags each line with how a controller would count it if it fell.</t>
        </is>
      </c>
    </row>
    <row r="8">
      <c r="B8" s="3" t="inlineStr">
        <is>
          <t>What this is not</t>
        </is>
      </c>
    </row>
    <row r="9" ht="45" customHeight="1">
      <c r="B9" s="4" t="inlineStr">
        <is>
          <t>Not a Lumina ROI, not a Lumina result and not a benchmark. There is no Lumina price, no reduction percentage and no payback in it, by design. We have not measured a result at a customer yet, so we do not supply one.</t>
        </is>
      </c>
    </row>
    <row r="11">
      <c r="B11" s="3" t="inlineStr">
        <is>
          <t>How to use it</t>
        </is>
      </c>
    </row>
    <row r="12" ht="45" customHeight="1">
      <c r="B12" s="4" t="inlineStr">
        <is>
          <t>Fill the yellow cells on 'Your plant' from the records named beside each one. Leave blank what you do not know; blank counts as zero. Black cells are formulas. 'Illustrative RTE plant' is the same model filled with stated inputs: it shows the format, it is not an average plant, and its plant-level quantities are placeholders.</t>
        </is>
      </c>
    </row>
    <row r="14">
      <c r="B14" s="3" t="inlineStr">
        <is>
          <t>The tiers</t>
        </is>
      </c>
    </row>
    <row r="15">
      <c r="A15" s="5" t="inlineStr">
        <is>
          <t>A</t>
        </is>
      </c>
      <c r="B15" s="5" t="inlineStr">
        <is>
          <t>Cash, this year</t>
        </is>
      </c>
      <c r="C15" s="4" t="inlineStr">
        <is>
          <t>A budget line falls and its owner re-budgets it: overtime, outside fees, lost sales on a sold-out line.</t>
        </is>
      </c>
    </row>
    <row r="16">
      <c r="A16" s="5" t="inlineStr">
        <is>
          <t>B</t>
        </is>
      </c>
      <c r="B16" s="5" t="inlineStr">
        <is>
          <t>Balance sheet</t>
        </is>
      </c>
      <c r="C16" s="4" t="inlineStr">
        <is>
          <t>Working capital or a write-off, traceable to a transaction: product on hold, product destroyed or discounted.</t>
        </is>
      </c>
    </row>
    <row r="17">
      <c r="A17" s="5" t="inlineStr">
        <is>
          <t>C</t>
        </is>
      </c>
      <c r="B17" s="5" t="inlineStr">
        <is>
          <t>Avoidance: shown, not counted</t>
        </is>
      </c>
      <c r="C17" s="4" t="inlineStr">
        <is>
          <t>Real time or spend, but a reduction cannot be confirmed on a budget line: hours that stay on payroll, positives that did not happen.</t>
        </is>
      </c>
    </row>
    <row r="18">
      <c r="A18" s="5" t="inlineStr">
        <is>
          <t>D</t>
        </is>
      </c>
      <c r="B18" s="5" t="inlineStr">
        <is>
          <t>No number</t>
        </is>
      </c>
      <c r="C18" s="4" t="inlineStr">
        <is>
          <t>Recall, brand, lost customers. No cell, by design: an avoided loss cannot be booked.</t>
        </is>
      </c>
    </row>
    <row r="20">
      <c r="B20" s="3" t="inlineStr">
        <is>
          <t>Rules the model follows</t>
        </is>
      </c>
    </row>
    <row r="21">
      <c r="B21" s="6" t="inlineStr">
        <is>
          <t>· A saving counts when a budget line falls, not when hours are freed.</t>
        </is>
      </c>
    </row>
    <row r="22">
      <c r="B22" s="6" t="inlineStr">
        <is>
          <t>· Lost production is lost sales only if the line is sold out; otherwise its cost is the overtime to make it up.</t>
        </is>
      </c>
    </row>
    <row r="23">
      <c r="B23" s="6" t="inlineStr">
        <is>
          <t>· A hold is inventory, not a cost, until product is destroyed or discounted. The carrying cost is small next to the value tied up; both are shown.</t>
        </is>
      </c>
    </row>
    <row r="24">
      <c r="B24" s="6" t="inlineStr">
        <is>
          <t>· Recall cost has no cell.</t>
        </is>
      </c>
    </row>
    <row r="25">
      <c r="B25" s="6" t="inlineStr">
        <is>
          <t>· Nothing here changes your sampling plan, verification testing or release decisions.</t>
        </is>
      </c>
    </row>
    <row r="27">
      <c r="B27" s="3" t="inlineStr">
        <is>
          <t>Sources for the illustrative inputs</t>
        </is>
      </c>
    </row>
    <row r="28">
      <c r="B28" s="7" t="inlineStr">
        <is>
          <t>Hormel FY2025 10-K</t>
        </is>
      </c>
      <c r="C28" s="8" t="inlineStr">
        <is>
          <t>Retail segment net sales $7,455.2M on 2,873.7M lb = $2.59/lb. https://www.sec.gov/Archives/edgar/data/48465/000004846525000059/hrl-20251026.htm</t>
        </is>
      </c>
    </row>
    <row r="29">
      <c r="B29" s="7" t="inlineStr">
        <is>
          <t>BLS OEWS, May 2025</t>
        </is>
      </c>
      <c r="C29" s="8" t="inlineStr">
        <is>
          <t>Mean hourly wage, Meat, Poultry and Fish Cutters and Trimmers (SOC 51-3022) $18.89; Slaughterers and Meat Packers (SOC 51-3023) $20.08. https://www.bls.gov/oes/</t>
        </is>
      </c>
    </row>
    <row r="30">
      <c r="B30" s="7" t="inlineStr">
        <is>
          <t>Loaded-rate factor 1.3</t>
        </is>
      </c>
      <c r="C30" s="8" t="inlineStr">
        <is>
          <t>Food &amp; Livestock Planning, Inc., Business Plan for a New Small USDA Inspected Meat Processing Plant, for USDA Rural Development, 2011, via the Niche Meat Processor Assistance Network. https://www.nichemeatprocessing.org/wp-content/uploads/2019/07/Generic-meat-plant-business-plan.pdf</t>
        </is>
      </c>
    </row>
    <row r="31">
      <c r="B31" s="7" t="inlineStr">
        <is>
          <t>Investigation cost</t>
        </is>
      </c>
      <c r="C31" s="8" t="inlineStr">
        <is>
          <t>Kalish, C., Estimating the Cost of Environmental Monitoring, Food Safety Magazine, 2020-02-18. https://www.food-safety.com/articles/6460-estimating-the-cost-of-environmental-monitoring</t>
        </is>
      </c>
    </row>
    <row r="32">
      <c r="B32" s="7" t="inlineStr">
        <is>
          <t>Cost of capital</t>
        </is>
      </c>
      <c r="C32" s="8" t="inlineStr">
        <is>
          <t>Damodaran, A., Cost of Equity and Capital (US), NYU Stern, data as of January 2026, Food Processing. https://pages.stern.nyu.edu/~adamodar/New_Home_Page/datafile/wacc.html</t>
        </is>
      </c>
    </row>
    <row r="33">
      <c r="B33" s="7" t="inlineStr">
        <is>
          <t>Overtime</t>
        </is>
      </c>
      <c r="C33" s="8" t="inlineStr">
        <is>
          <t>Fair Labor Standards Act, 29 U.S.C. 207: time and a half for hours over 40 in a workweek.</t>
        </is>
      </c>
    </row>
    <row r="34">
      <c r="B34" s="7" t="inlineStr">
        <is>
          <t>Tier letters</t>
        </is>
      </c>
      <c r="C34" s="8" t="inlineStr">
        <is>
          <t>The A to D hard-to-soft savings spectrum used by continuous-improvement and finance teams; this model's mapping of lines to tiers is Lumina's and is shown so you can change it.</t>
        </is>
      </c>
    </row>
    <row r="36">
      <c r="B36" s="2" t="inlineStr">
        <is>
          <t>Sources retrieved October 2026. Every other plant-level quantity in the example is a placeholder.</t>
        </is>
      </c>
    </row>
  </sheetData>
  <mergeCells count="8">
    <mergeCell ref="B6:C6"/>
    <mergeCell ref="B21:C21"/>
    <mergeCell ref="B24:C24"/>
    <mergeCell ref="B25:C25"/>
    <mergeCell ref="B23:C23"/>
    <mergeCell ref="B22:C22"/>
    <mergeCell ref="B9:C9"/>
    <mergeCell ref="B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58" customWidth="1" min="2" max="2"/>
    <col width="15" customWidth="1" min="3" max="3"/>
    <col width="17" customWidth="1" min="4" max="4"/>
    <col width="70" customWidth="1" min="5" max="5"/>
  </cols>
  <sheetData>
    <row r="1">
      <c r="A1" s="1" t="inlineStr">
        <is>
          <t>Your plant: where food safety's cost lands</t>
        </is>
      </c>
    </row>
    <row r="2">
      <c r="A2" s="2" t="inlineStr">
        <is>
          <t>Fill the yellow cells from your own records. Blank counts as zero.</t>
        </is>
      </c>
    </row>
    <row r="3">
      <c r="A3" s="9" t="inlineStr">
        <is>
          <t>Yellow cells are inputs; blank counts as zero. Black cells are formulas; leave them. No Lumina price, no reduction, no payback and no recall cell, by design.</t>
        </is>
      </c>
    </row>
    <row r="5">
      <c r="A5" s="10" t="inlineStr">
        <is>
          <t>#</t>
        </is>
      </c>
      <c r="B5" s="10" t="inlineStr">
        <is>
          <t>Input</t>
        </is>
      </c>
      <c r="C5" s="10" t="inlineStr">
        <is>
          <t>Value</t>
        </is>
      </c>
      <c r="D5" s="10" t="inlineStr">
        <is>
          <t>Unit</t>
        </is>
      </c>
      <c r="E5" s="10" t="inlineStr">
        <is>
          <t>Where it lives in your records</t>
        </is>
      </c>
    </row>
    <row r="6">
      <c r="A6" s="11" t="inlineStr">
        <is>
          <t>Rates</t>
        </is>
      </c>
      <c r="B6" s="12" t="n"/>
      <c r="C6" s="12" t="n"/>
      <c r="D6" s="12" t="n"/>
      <c r="E6" s="12" t="n"/>
    </row>
    <row r="7">
      <c r="A7" s="4" t="inlineStr">
        <is>
          <t>R1</t>
        </is>
      </c>
      <c r="B7" s="4" t="inlineStr">
        <is>
          <t>Production and sanitation loaded labor rate</t>
        </is>
      </c>
      <c r="C7" s="13" t="n"/>
      <c r="D7" s="4" t="inlineStr">
        <is>
          <t>$ per hour</t>
        </is>
      </c>
      <c r="E7" s="8" t="inlineStr">
        <is>
          <t>Payroll: base wage plus payroll tax and benefits</t>
        </is>
      </c>
    </row>
    <row r="8">
      <c r="A8" s="4" t="inlineStr">
        <is>
          <t>R2</t>
        </is>
      </c>
      <c r="B8" s="4" t="inlineStr">
        <is>
          <t>QA loaded labor rate</t>
        </is>
      </c>
      <c r="C8" s="13" t="n"/>
      <c r="D8" s="4" t="inlineStr">
        <is>
          <t>$ per hour</t>
        </is>
      </c>
      <c r="E8" s="8" t="inlineStr">
        <is>
          <t>Payroll: QA technician or supervisor, loaded</t>
        </is>
      </c>
    </row>
    <row r="9">
      <c r="A9" s="4" t="inlineStr">
        <is>
          <t>R3</t>
        </is>
      </c>
      <c r="B9" s="4" t="inlineStr">
        <is>
          <t>Overtime multiplier</t>
        </is>
      </c>
      <c r="C9" s="14" t="n"/>
      <c r="D9" s="4" t="inlineStr">
        <is>
          <t>x base</t>
        </is>
      </c>
      <c r="E9" s="8" t="inlineStr">
        <is>
          <t>Your overtime policy</t>
        </is>
      </c>
    </row>
    <row r="10">
      <c r="A10" s="4" t="inlineStr">
        <is>
          <t>R4</t>
        </is>
      </c>
      <c r="B10" s="4" t="inlineStr">
        <is>
          <t>Cost of capital</t>
        </is>
      </c>
      <c r="C10" s="15" t="n"/>
      <c r="D10" s="4" t="inlineStr">
        <is>
          <t>% per year</t>
        </is>
      </c>
      <c r="E10" s="8" t="inlineStr">
        <is>
          <t>Corporate finance: your hurdle rate or WACC</t>
        </is>
      </c>
    </row>
    <row r="12">
      <c r="A12" s="11" t="inlineStr">
        <is>
          <t>1. Re-cleans and late starts</t>
        </is>
      </c>
      <c r="B12" s="12" t="n"/>
      <c r="C12" s="12" t="n"/>
      <c r="D12" s="12" t="n"/>
      <c r="E12" s="12" t="n"/>
    </row>
    <row r="13">
      <c r="A13" s="4" t="inlineStr">
        <is>
          <t>1.1</t>
        </is>
      </c>
      <c r="B13" s="4" t="inlineStr">
        <is>
          <t>Re-cleans per week (failed pre-op or mid-shift)</t>
        </is>
      </c>
      <c r="C13" s="16" t="n"/>
      <c r="D13" s="4" t="inlineStr">
        <is>
          <t>count per week</t>
        </is>
      </c>
      <c r="E13" s="8" t="inlineStr">
        <is>
          <t>Sanitation log; pre-op inspection sheets</t>
        </is>
      </c>
    </row>
    <row r="14">
      <c r="A14" s="4" t="inlineStr">
        <is>
          <t>1.2</t>
        </is>
      </c>
      <c r="B14" s="4" t="inlineStr">
        <is>
          <t>Sanitation crew on a re-clean</t>
        </is>
      </c>
      <c r="C14" s="16" t="n"/>
      <c r="D14" s="4" t="inlineStr">
        <is>
          <t>people</t>
        </is>
      </c>
      <c r="E14" s="8" t="inlineStr">
        <is>
          <t>Sanitation log; crew schedule</t>
        </is>
      </c>
    </row>
    <row r="15">
      <c r="A15" s="4" t="inlineStr">
        <is>
          <t>1.3</t>
        </is>
      </c>
      <c r="B15" s="4" t="inlineStr">
        <is>
          <t>Hours per re-clean</t>
        </is>
      </c>
      <c r="C15" s="17" t="n"/>
      <c r="D15" s="4" t="inlineStr">
        <is>
          <t>hours</t>
        </is>
      </c>
      <c r="E15" s="8" t="inlineStr">
        <is>
          <t>Sanitation log</t>
        </is>
      </c>
    </row>
    <row r="16">
      <c r="A16" s="4" t="inlineStr">
        <is>
          <t>1.4</t>
        </is>
      </c>
      <c r="B16" s="4" t="inlineStr">
        <is>
          <t>Share of re-clean hours paid as overtime</t>
        </is>
      </c>
      <c r="C16" s="15" t="n"/>
      <c r="D16" s="4" t="inlineStr">
        <is>
          <t>%</t>
        </is>
      </c>
      <c r="E16" s="8" t="inlineStr">
        <is>
          <t>Timekeeping, sanitation department</t>
        </is>
      </c>
    </row>
    <row r="17">
      <c r="A17" s="4" t="inlineStr">
        <is>
          <t>1.5</t>
        </is>
      </c>
      <c r="B17" s="4" t="inlineStr">
        <is>
          <t>Production minutes lost per week to re-cleans and late starts</t>
        </is>
      </c>
      <c r="C17" s="16" t="n"/>
      <c r="D17" s="4" t="inlineStr">
        <is>
          <t>minutes per week</t>
        </is>
      </c>
      <c r="E17" s="8" t="inlineStr">
        <is>
          <t>Downtime log by cause code; start-time log</t>
        </is>
      </c>
    </row>
    <row r="18">
      <c r="A18" s="4" t="inlineStr">
        <is>
          <t>1.6</t>
        </is>
      </c>
      <c r="B18" s="4" t="inlineStr">
        <is>
          <t>Production crew waiting</t>
        </is>
      </c>
      <c r="C18" s="16" t="n"/>
      <c r="D18" s="4" t="inlineStr">
        <is>
          <t>people</t>
        </is>
      </c>
      <c r="E18" s="8" t="inlineStr">
        <is>
          <t>Line staffing</t>
        </is>
      </c>
    </row>
    <row r="19">
      <c r="A19" s="4" t="inlineStr">
        <is>
          <t>1.7</t>
        </is>
      </c>
      <c r="B19" s="4" t="inlineStr">
        <is>
          <t>Share of lost production made up on overtime</t>
        </is>
      </c>
      <c r="C19" s="15" t="n"/>
      <c r="D19" s="4" t="inlineStr">
        <is>
          <t>%</t>
        </is>
      </c>
      <c r="E19" s="8" t="inlineStr">
        <is>
          <t>Production schedule; timekeeping</t>
        </is>
      </c>
    </row>
    <row r="20">
      <c r="A20" s="4" t="inlineStr">
        <is>
          <t>1.8</t>
        </is>
      </c>
      <c r="B20" s="4" t="inlineStr">
        <is>
          <t>Line output</t>
        </is>
      </c>
      <c r="C20" s="16" t="n"/>
      <c r="D20" s="4" t="inlineStr">
        <is>
          <t>lb per hour</t>
        </is>
      </c>
      <c r="E20" s="8" t="inlineStr">
        <is>
          <t>Production reports; standard run rate</t>
        </is>
      </c>
    </row>
    <row r="21">
      <c r="A21" s="4" t="inlineStr">
        <is>
          <t>1.9</t>
        </is>
      </c>
      <c r="B21" s="4" t="inlineStr">
        <is>
          <t>Line sold out: every pound not made is a sale lost (1 = yes, 0 = no)</t>
        </is>
      </c>
      <c r="C21" s="18" t="n"/>
      <c r="D21" s="4" t="inlineStr">
        <is>
          <t>1 or 0</t>
        </is>
      </c>
      <c r="E21" s="8" t="inlineStr">
        <is>
          <t>Sales and planning: is this line capacity-constrained?</t>
        </is>
      </c>
    </row>
    <row r="22">
      <c r="A22" s="4" t="inlineStr">
        <is>
          <t>1.10</t>
        </is>
      </c>
      <c r="B22" s="4" t="inlineStr">
        <is>
          <t>Contribution margin (net price less variable cost)</t>
        </is>
      </c>
      <c r="C22" s="13" t="n"/>
      <c r="D22" s="4" t="inlineStr">
        <is>
          <t>$ per lb</t>
        </is>
      </c>
      <c r="E22" s="8" t="inlineStr">
        <is>
          <t>Standard cost card; product P&amp;L</t>
        </is>
      </c>
    </row>
    <row r="24">
      <c r="A24" s="11" t="inlineStr">
        <is>
          <t>2. Holds</t>
        </is>
      </c>
      <c r="B24" s="12" t="n"/>
      <c r="C24" s="12" t="n"/>
      <c r="D24" s="12" t="n"/>
      <c r="E24" s="12" t="n"/>
    </row>
    <row r="25">
      <c r="A25" s="4" t="inlineStr">
        <is>
          <t>2.1</t>
        </is>
      </c>
      <c r="B25" s="4" t="inlineStr">
        <is>
          <t>Hold events per year</t>
        </is>
      </c>
      <c r="C25" s="16" t="n"/>
      <c r="D25" s="4" t="inlineStr">
        <is>
          <t>count per year</t>
        </is>
      </c>
      <c r="E25" s="8" t="inlineStr">
        <is>
          <t>Hold log</t>
        </is>
      </c>
    </row>
    <row r="26">
      <c r="A26" s="4" t="inlineStr">
        <is>
          <t>2.2</t>
        </is>
      </c>
      <c r="B26" s="4" t="inlineStr">
        <is>
          <t>Pounds per hold</t>
        </is>
      </c>
      <c r="C26" s="16" t="n"/>
      <c r="D26" s="4" t="inlineStr">
        <is>
          <t>lb</t>
        </is>
      </c>
      <c r="E26" s="8" t="inlineStr">
        <is>
          <t>Hold log; hold tags</t>
        </is>
      </c>
    </row>
    <row r="27">
      <c r="A27" s="4" t="inlineStr">
        <is>
          <t>2.3</t>
        </is>
      </c>
      <c r="B27" s="4" t="inlineStr">
        <is>
          <t>Days per hold, tag to disposition</t>
        </is>
      </c>
      <c r="C27" s="17" t="n"/>
      <c r="D27" s="4" t="inlineStr">
        <is>
          <t>days</t>
        </is>
      </c>
      <c r="E27" s="8" t="inlineStr">
        <is>
          <t>Hold log</t>
        </is>
      </c>
    </row>
    <row r="28">
      <c r="A28" s="4" t="inlineStr">
        <is>
          <t>2.4</t>
        </is>
      </c>
      <c r="B28" s="4" t="inlineStr">
        <is>
          <t>Book cost of held product</t>
        </is>
      </c>
      <c r="C28" s="13" t="n"/>
      <c r="D28" s="4" t="inlineStr">
        <is>
          <t>$ per lb</t>
        </is>
      </c>
      <c r="E28" s="8" t="inlineStr">
        <is>
          <t>Standard cost card; inventory valuation</t>
        </is>
      </c>
    </row>
    <row r="29">
      <c r="A29" s="4" t="inlineStr">
        <is>
          <t>2.5</t>
        </is>
      </c>
      <c r="B29" s="4" t="inlineStr">
        <is>
          <t>Pounds destroyed or sold at a discount per year</t>
        </is>
      </c>
      <c r="C29" s="16" t="n"/>
      <c r="D29" s="4" t="inlineStr">
        <is>
          <t>lb per year</t>
        </is>
      </c>
      <c r="E29" s="8" t="inlineStr">
        <is>
          <t>Write-off approvals; destruction certificates; discount sales</t>
        </is>
      </c>
    </row>
    <row r="30">
      <c r="A30" s="4" t="inlineStr">
        <is>
          <t>2.6</t>
        </is>
      </c>
      <c r="B30" s="4" t="inlineStr">
        <is>
          <t>Loss per pound destroyed or discounted, including disposal</t>
        </is>
      </c>
      <c r="C30" s="13" t="n"/>
      <c r="D30" s="4" t="inlineStr">
        <is>
          <t>$ per lb</t>
        </is>
      </c>
      <c r="E30" s="8" t="inlineStr">
        <is>
          <t>Write-off approvals; disposal invoices</t>
        </is>
      </c>
    </row>
    <row r="32">
      <c r="A32" s="11" t="inlineStr">
        <is>
          <t>3. Positives and investigations</t>
        </is>
      </c>
      <c r="B32" s="12" t="n"/>
      <c r="C32" s="12" t="n"/>
      <c r="D32" s="12" t="n"/>
      <c r="E32" s="12" t="n"/>
    </row>
    <row r="33">
      <c r="A33" s="4" t="inlineStr">
        <is>
          <t>3.1</t>
        </is>
      </c>
      <c r="B33" s="4" t="inlineStr">
        <is>
          <t>Positives needing an investigation per year</t>
        </is>
      </c>
      <c r="C33" s="16" t="n"/>
      <c r="D33" s="4" t="inlineStr">
        <is>
          <t>count per year</t>
        </is>
      </c>
      <c r="E33" s="8" t="inlineStr">
        <is>
          <t>Environmental monitoring log; corrective-action records</t>
        </is>
      </c>
    </row>
    <row r="34">
      <c r="A34" s="4" t="inlineStr">
        <is>
          <t>3.2</t>
        </is>
      </c>
      <c r="B34" s="4" t="inlineStr">
        <is>
          <t>Cost per investigation (vector swabs, lab, labor)</t>
        </is>
      </c>
      <c r="C34" s="19" t="n"/>
      <c r="D34" s="4" t="inlineStr">
        <is>
          <t>$ per event</t>
        </is>
      </c>
      <c r="E34" s="8" t="inlineStr">
        <is>
          <t>Lab invoices; corrective-action records</t>
        </is>
      </c>
    </row>
    <row r="36">
      <c r="A36" s="11" t="inlineStr">
        <is>
          <t>4. Records and paperwork time</t>
        </is>
      </c>
      <c r="B36" s="12" t="n"/>
      <c r="C36" s="12" t="n"/>
      <c r="D36" s="12" t="n"/>
      <c r="E36" s="12" t="n"/>
    </row>
    <row r="37">
      <c r="A37" s="4" t="inlineStr">
        <is>
          <t>4.1</t>
        </is>
      </c>
      <c r="B37" s="4" t="inlineStr">
        <is>
          <t>Hours per week on records, transcription, filing and investigation write-ups</t>
        </is>
      </c>
      <c r="C37" s="17" t="n"/>
      <c r="D37" s="4" t="inlineStr">
        <is>
          <t>hours per week</t>
        </is>
      </c>
      <c r="E37" s="8" t="inlineStr">
        <is>
          <t>A time log, or the QA manager's estimate</t>
        </is>
      </c>
    </row>
    <row r="38">
      <c r="A38" s="4" t="inlineStr">
        <is>
          <t>4.2</t>
        </is>
      </c>
      <c r="B38" s="4" t="inlineStr">
        <is>
          <t>Share of those hours that is overtime, or a position you would actually remove</t>
        </is>
      </c>
      <c r="C38" s="15" t="n"/>
      <c r="D38" s="4" t="inlineStr">
        <is>
          <t>%</t>
        </is>
      </c>
      <c r="E38" s="8" t="inlineStr">
        <is>
          <t>Your controller decides</t>
        </is>
      </c>
    </row>
    <row r="40">
      <c r="A40" s="11" t="inlineStr">
        <is>
          <t>5. Outside fees and audit preparation</t>
        </is>
      </c>
      <c r="B40" s="12" t="n"/>
      <c r="C40" s="12" t="n"/>
      <c r="D40" s="12" t="n"/>
      <c r="E40" s="12" t="n"/>
    </row>
    <row r="41">
      <c r="A41" s="4" t="inlineStr">
        <is>
          <t>5.1</t>
        </is>
      </c>
      <c r="B41" s="4" t="inlineStr">
        <is>
          <t>Outside document review or compliance consultant</t>
        </is>
      </c>
      <c r="C41" s="19" t="n"/>
      <c r="D41" s="4" t="inlineStr">
        <is>
          <t>$ per year</t>
        </is>
      </c>
      <c r="E41" s="8" t="inlineStr">
        <is>
          <t>Accounts payable</t>
        </is>
      </c>
    </row>
    <row r="42">
      <c r="A42" s="4" t="inlineStr">
        <is>
          <t>5.2</t>
        </is>
      </c>
      <c r="B42" s="4" t="inlineStr">
        <is>
          <t>Audits per year (scheme, customer, regulatory)</t>
        </is>
      </c>
      <c r="C42" s="16" t="n"/>
      <c r="D42" s="4" t="inlineStr">
        <is>
          <t>count per year</t>
        </is>
      </c>
      <c r="E42" s="8" t="inlineStr">
        <is>
          <t>Audit calendar</t>
        </is>
      </c>
    </row>
    <row r="43">
      <c r="A43" s="4" t="inlineStr">
        <is>
          <t>5.3</t>
        </is>
      </c>
      <c r="B43" s="4" t="inlineStr">
        <is>
          <t>Internal hours preparing for each audit</t>
        </is>
      </c>
      <c r="C43" s="16" t="n"/>
      <c r="D43" s="4" t="inlineStr">
        <is>
          <t>hours per audit</t>
        </is>
      </c>
      <c r="E43" s="8" t="inlineStr">
        <is>
          <t>Time records; QA calendar</t>
        </is>
      </c>
    </row>
    <row r="46">
      <c r="A46" s="20" t="inlineStr">
        <is>
          <t>Where the cost lands, by how a controller would count a reduction</t>
        </is>
      </c>
    </row>
    <row r="47">
      <c r="A47" s="21" t="inlineStr">
        <is>
          <t>Tier</t>
        </is>
      </c>
      <c r="B47" s="21" t="inlineStr">
        <is>
          <t>Line</t>
        </is>
      </c>
      <c r="C47" s="21" t="inlineStr">
        <is>
          <t>$ per year</t>
        </is>
      </c>
      <c r="D47" s="21" t="inlineStr">
        <is>
          <t>How it is computed</t>
        </is>
      </c>
      <c r="E47" s="21" t="inlineStr">
        <is>
          <t>Counts when</t>
        </is>
      </c>
    </row>
    <row r="48">
      <c r="A48" s="22" t="inlineStr">
        <is>
          <t>A</t>
        </is>
      </c>
      <c r="B48" s="4" t="inlineStr">
        <is>
          <t>Sanitation overtime on re-cleans</t>
        </is>
      </c>
      <c r="C48" s="23">
        <f>$C$13*52*$C$14*$C$15*$C$16*$C$7*$C$9</f>
        <v/>
      </c>
      <c r="D48" s="8" t="inlineStr">
        <is>
          <t>Re-cleans x 52 x crew x hours x overtime share x rate x multiplier</t>
        </is>
      </c>
      <c r="E48" s="8" t="inlineStr">
        <is>
          <t>When overtime hours fall on payroll</t>
        </is>
      </c>
    </row>
    <row r="49">
      <c r="A49" s="22" t="inlineStr">
        <is>
          <t>A</t>
        </is>
      </c>
      <c r="B49" s="4" t="inlineStr">
        <is>
          <t>Production overtime to make up lost minutes</t>
        </is>
      </c>
      <c r="C49" s="23">
        <f>$C$17/60*52*$C$18*$C$19*$C$7*$C$9</f>
        <v/>
      </c>
      <c r="D49" s="8" t="inlineStr">
        <is>
          <t>Lost hours x 52 x crew x share made up x rate x multiplier</t>
        </is>
      </c>
      <c r="E49" s="8" t="inlineStr">
        <is>
          <t>When overtime hours fall on payroll</t>
        </is>
      </c>
    </row>
    <row r="50">
      <c r="A50" s="22" t="inlineStr">
        <is>
          <t>A</t>
        </is>
      </c>
      <c r="B50" s="4" t="inlineStr">
        <is>
          <t>Lost contribution on pounds never made</t>
        </is>
      </c>
      <c r="C50" s="23">
        <f>$C$17/60*52*$C$20*(1-$C$19)*$C$21*$C$22</f>
        <v/>
      </c>
      <c r="D50" s="8" t="inlineStr">
        <is>
          <t>Lost hours x 52 x lb/hr x share not made up x sold out x margin</t>
        </is>
      </c>
      <c r="E50" s="8" t="inlineStr">
        <is>
          <t>Only if the line is sold out; otherwise zero</t>
        </is>
      </c>
    </row>
    <row r="51">
      <c r="A51" s="22" t="inlineStr">
        <is>
          <t>A</t>
        </is>
      </c>
      <c r="B51" s="4" t="inlineStr">
        <is>
          <t>Records overtime, or a position removed</t>
        </is>
      </c>
      <c r="C51" s="23">
        <f>$C$37*52*$C$8*$C$38</f>
        <v/>
      </c>
      <c r="D51" s="8" t="inlineStr">
        <is>
          <t>Hours x 52 x QA rate x share removed</t>
        </is>
      </c>
      <c r="E51" s="8" t="inlineStr">
        <is>
          <t>When the overtime or the position comes off payroll</t>
        </is>
      </c>
    </row>
    <row r="52">
      <c r="A52" s="22" t="inlineStr">
        <is>
          <t>A</t>
        </is>
      </c>
      <c r="B52" s="4" t="inlineStr">
        <is>
          <t>Outside consultant</t>
        </is>
      </c>
      <c r="C52" s="23">
        <f>$C$41</f>
        <v/>
      </c>
      <c r="D52" s="8" t="inlineStr">
        <is>
          <t>As entered</t>
        </is>
      </c>
      <c r="E52" s="8" t="inlineStr">
        <is>
          <t>Only when the engagement is cancelled</t>
        </is>
      </c>
    </row>
    <row r="53">
      <c r="A53" s="22" t="inlineStr">
        <is>
          <t>B</t>
        </is>
      </c>
      <c r="B53" s="4" t="inlineStr">
        <is>
          <t>Carrying cost of held product</t>
        </is>
      </c>
      <c r="C53" s="23">
        <f>$C$25*$C$26*$C$28*$C$27/365*$C$10</f>
        <v/>
      </c>
      <c r="D53" s="8" t="inlineStr">
        <is>
          <t>Holds x lb x cost/lb x days / 365 x cost of capital</t>
        </is>
      </c>
      <c r="E53" s="8" t="inlineStr">
        <is>
          <t>Financing cost of inventory sitting on hold</t>
        </is>
      </c>
    </row>
    <row r="54">
      <c r="A54" s="22" t="inlineStr">
        <is>
          <t>B</t>
        </is>
      </c>
      <c r="B54" s="4" t="inlineStr">
        <is>
          <t>Write-offs and discounts on held product</t>
        </is>
      </c>
      <c r="C54" s="23">
        <f>$C$29*$C$30</f>
        <v/>
      </c>
      <c r="D54" s="8" t="inlineStr">
        <is>
          <t>Pounds destroyed or discounted x loss/lb</t>
        </is>
      </c>
      <c r="E54" s="8" t="inlineStr">
        <is>
          <t>Only with a documented event behind it</t>
        </is>
      </c>
    </row>
    <row r="55">
      <c r="A55" s="22" t="inlineStr">
        <is>
          <t>C</t>
        </is>
      </c>
      <c r="B55" s="4" t="inlineStr">
        <is>
          <t>Production crew paid while waiting</t>
        </is>
      </c>
      <c r="C55" s="23">
        <f>$C$17/60*52*$C$18*$C$7</f>
        <v/>
      </c>
      <c r="D55" s="8" t="inlineStr">
        <is>
          <t>Lost hours x 52 x crew x rate</t>
        </is>
      </c>
      <c r="E55" s="8" t="inlineStr">
        <is>
          <t>Shown, not counted: wages are paid either way</t>
        </is>
      </c>
    </row>
    <row r="56">
      <c r="A56" s="22" t="inlineStr">
        <is>
          <t>C</t>
        </is>
      </c>
      <c r="B56" s="4" t="inlineStr">
        <is>
          <t>Sanitation straight time on re-cleans</t>
        </is>
      </c>
      <c r="C56" s="23">
        <f>$C$13*52*$C$14*$C$15*(1-$C$16)*$C$7</f>
        <v/>
      </c>
      <c r="D56" s="8" t="inlineStr">
        <is>
          <t>Re-clean hours not on overtime x rate</t>
        </is>
      </c>
      <c r="E56" s="8" t="inlineStr">
        <is>
          <t>Shown, not counted: wages are paid either way</t>
        </is>
      </c>
    </row>
    <row r="57">
      <c r="A57" s="22" t="inlineStr">
        <is>
          <t>C</t>
        </is>
      </c>
      <c r="B57" s="4" t="inlineStr">
        <is>
          <t>Investigations of positives</t>
        </is>
      </c>
      <c r="C57" s="23">
        <f>$C$33*$C$34</f>
        <v/>
      </c>
      <c r="D57" s="8" t="inlineStr">
        <is>
          <t>Positives x cost per investigation</t>
        </is>
      </c>
      <c r="E57" s="8" t="inlineStr">
        <is>
          <t>Shown, not counted: a positive that did not happen cannot be confirmed</t>
        </is>
      </c>
    </row>
    <row r="58">
      <c r="A58" s="22" t="inlineStr">
        <is>
          <t>C</t>
        </is>
      </c>
      <c r="B58" s="4" t="inlineStr">
        <is>
          <t>Records time that stays on payroll</t>
        </is>
      </c>
      <c r="C58" s="23">
        <f>$C$37*52*$C$8*(1-$C$38)</f>
        <v/>
      </c>
      <c r="D58" s="8" t="inlineStr">
        <is>
          <t>Hours x 52 x QA rate x share kept</t>
        </is>
      </c>
      <c r="E58" s="8" t="inlineStr">
        <is>
          <t>Shown, not counted: hours freed are not cash</t>
        </is>
      </c>
    </row>
    <row r="59">
      <c r="A59" s="22" t="inlineStr">
        <is>
          <t>C</t>
        </is>
      </c>
      <c r="B59" s="4" t="inlineStr">
        <is>
          <t>Audit preparation hours</t>
        </is>
      </c>
      <c r="C59" s="23">
        <f>$C$42*$C$43*$C$8</f>
        <v/>
      </c>
      <c r="D59" s="8" t="inlineStr">
        <is>
          <t>Audits x hours x QA rate</t>
        </is>
      </c>
      <c r="E59" s="8" t="inlineStr">
        <is>
          <t>Shown, not counted: hours freed are not cash</t>
        </is>
      </c>
    </row>
    <row r="60">
      <c r="A60" s="4" t="inlineStr">
        <is>
          <t>D</t>
        </is>
      </c>
      <c r="B60" s="4" t="inlineStr">
        <is>
          <t>Recall, brand, lost customers</t>
        </is>
      </c>
      <c r="C60" s="4" t="inlineStr">
        <is>
          <t>No cell</t>
        </is>
      </c>
      <c r="D60" s="8" t="inlineStr">
        <is>
          <t>Not computed</t>
        </is>
      </c>
      <c r="E60" s="8" t="inlineStr">
        <is>
          <t>By design: an avoided loss cannot be booked, and no average recall cost is defensible</t>
        </is>
      </c>
    </row>
    <row r="62">
      <c r="B62" s="24" t="inlineStr">
        <is>
          <t>Tier A: cash, this year</t>
        </is>
      </c>
      <c r="C62" s="25">
        <f>SUMIF($A$48:$A$60,"A",$C$48:$C$60)</f>
        <v/>
      </c>
    </row>
    <row r="63">
      <c r="B63" s="24" t="inlineStr">
        <is>
          <t>Tier B: balance sheet</t>
        </is>
      </c>
      <c r="C63" s="25">
        <f>SUMIF($A$48:$A$60,"B",$C$48:$C$60)</f>
        <v/>
      </c>
    </row>
    <row r="64">
      <c r="B64" s="24" t="inlineStr">
        <is>
          <t>Counted by a controller if the line falls (A + B)</t>
        </is>
      </c>
      <c r="C64" s="25">
        <f>C62+C63</f>
        <v/>
      </c>
    </row>
    <row r="65">
      <c r="B65" s="24" t="inlineStr">
        <is>
          <t>Tier C: shown, not counted</t>
        </is>
      </c>
      <c r="C65" s="25">
        <f>SUMIF($A$48:$A$60,"C",$C$48:$C$60)</f>
        <v/>
      </c>
    </row>
    <row r="66">
      <c r="B66" s="24" t="inlineStr">
        <is>
          <t>Tier D: no number</t>
        </is>
      </c>
      <c r="C66" s="24" t="inlineStr">
        <is>
          <t>None</t>
        </is>
      </c>
    </row>
    <row r="68">
      <c r="B68" s="5" t="inlineStr">
        <is>
          <t>Memo: product tied up in one hold, at book cost</t>
        </is>
      </c>
      <c r="C68" s="26">
        <f>$C$26*$C$28</f>
        <v/>
      </c>
      <c r="E68" s="8" t="inlineStr">
        <is>
          <t>Working-capital exposure, not a cost. It becomes a cost only if the product is destroyed or discounted; until then the cost is the carrying cost above.</t>
        </is>
      </c>
    </row>
    <row r="70">
      <c r="B70" s="9" t="inlineStr">
        <is>
          <t>Nothing here changes your sampling plan, verification testing or release decisions. Nothing here assumes any Lumina product changes any line.</t>
        </is>
      </c>
    </row>
  </sheetData>
  <printOptions gridLines="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58" customWidth="1" min="2" max="2"/>
    <col width="15" customWidth="1" min="3" max="3"/>
    <col width="17" customWidth="1" min="4" max="4"/>
    <col width="70" customWidth="1" min="5" max="5"/>
  </cols>
  <sheetData>
    <row r="1">
      <c r="A1" s="1" t="inlineStr">
        <is>
          <t>Illustrative RTE plant: a worked example</t>
        </is>
      </c>
    </row>
    <row r="2">
      <c r="A2" s="2" t="inlineStr">
        <is>
          <t>Stated, illustrative inputs. Shows the format; not an average plant. Plant-level quantities are placeholders.</t>
        </is>
      </c>
    </row>
    <row r="3">
      <c r="A3" s="9" t="inlineStr">
        <is>
          <t>Yellow cells are inputs; blank counts as zero. Black cells are formulas; leave them. No Lumina price, no reduction, no payback and no recall cell, by design.</t>
        </is>
      </c>
    </row>
    <row r="5">
      <c r="A5" s="10" t="inlineStr">
        <is>
          <t>#</t>
        </is>
      </c>
      <c r="B5" s="10" t="inlineStr">
        <is>
          <t>Input</t>
        </is>
      </c>
      <c r="C5" s="10" t="inlineStr">
        <is>
          <t>Value</t>
        </is>
      </c>
      <c r="D5" s="10" t="inlineStr">
        <is>
          <t>Unit</t>
        </is>
      </c>
      <c r="E5" s="10" t="inlineStr">
        <is>
          <t>Source or status</t>
        </is>
      </c>
    </row>
    <row r="6">
      <c r="A6" s="11" t="inlineStr">
        <is>
          <t>Rates</t>
        </is>
      </c>
      <c r="B6" s="12" t="n"/>
      <c r="C6" s="12" t="n"/>
      <c r="D6" s="12" t="n"/>
      <c r="E6" s="12" t="n"/>
    </row>
    <row r="7">
      <c r="A7" s="4" t="inlineStr">
        <is>
          <t>R1</t>
        </is>
      </c>
      <c r="B7" s="4" t="inlineStr">
        <is>
          <t>Production and sanitation loaded labor rate</t>
        </is>
      </c>
      <c r="C7" s="13" t="n">
        <v>25</v>
      </c>
      <c r="D7" s="4" t="inlineStr">
        <is>
          <t>$ per hour</t>
        </is>
      </c>
      <c r="E7" s="8" t="inlineStr">
        <is>
          <t>BLS OEWS May 2025 mean wage, meat cutters and trimmers $18.89/hr and slaughterers and meat packers $20.08/hr, x 1.3 for payroll tax and benefits (NMPAN small-plant business plan) = $24.56 to $26.10; rounded</t>
        </is>
      </c>
    </row>
    <row r="8">
      <c r="A8" s="4" t="inlineStr">
        <is>
          <t>R2</t>
        </is>
      </c>
      <c r="B8" s="4" t="inlineStr">
        <is>
          <t>QA loaded labor rate</t>
        </is>
      </c>
      <c r="C8" s="13" t="n">
        <v>30</v>
      </c>
      <c r="D8" s="4" t="inlineStr">
        <is>
          <t>$ per hour</t>
        </is>
      </c>
      <c r="E8" s="8" t="inlineStr">
        <is>
          <t>Illustrative placeholder for salaried QA; no public QA technician wage was used. Use yours</t>
        </is>
      </c>
    </row>
    <row r="9">
      <c r="A9" s="4" t="inlineStr">
        <is>
          <t>R3</t>
        </is>
      </c>
      <c r="B9" s="4" t="inlineStr">
        <is>
          <t>Overtime multiplier</t>
        </is>
      </c>
      <c r="C9" s="14" t="n">
        <v>1.5</v>
      </c>
      <c r="D9" s="4" t="inlineStr">
        <is>
          <t>x base</t>
        </is>
      </c>
      <c r="E9" s="8" t="inlineStr">
        <is>
          <t>Federal time-and-a-half (FLSA, 29 U.S.C. 207). Applied to the loaded rate it slightly overstates, since not every benefit scales with overtime</t>
        </is>
      </c>
    </row>
    <row r="10">
      <c r="A10" s="4" t="inlineStr">
        <is>
          <t>R4</t>
        </is>
      </c>
      <c r="B10" s="4" t="inlineStr">
        <is>
          <t>Cost of capital</t>
        </is>
      </c>
      <c r="C10" s="15" t="n">
        <v>0.1</v>
      </c>
      <c r="D10" s="4" t="inlineStr">
        <is>
          <t>% per year</t>
        </is>
      </c>
      <c r="E10" s="8" t="inlineStr">
        <is>
          <t>Illustrative placeholder. Food-processing sector cost of capital is 5.79% (Damodaran, January 2026); use your own rate</t>
        </is>
      </c>
    </row>
    <row r="12">
      <c r="A12" s="11" t="inlineStr">
        <is>
          <t>1. Re-cleans and late starts</t>
        </is>
      </c>
      <c r="B12" s="12" t="n"/>
      <c r="C12" s="12" t="n"/>
      <c r="D12" s="12" t="n"/>
      <c r="E12" s="12" t="n"/>
    </row>
    <row r="13">
      <c r="A13" s="4" t="inlineStr">
        <is>
          <t>1.1</t>
        </is>
      </c>
      <c r="B13" s="4" t="inlineStr">
        <is>
          <t>Re-cleans per week (failed pre-op or mid-shift)</t>
        </is>
      </c>
      <c r="C13" s="16" t="n">
        <v>1</v>
      </c>
      <c r="D13" s="4" t="inlineStr">
        <is>
          <t>count per week</t>
        </is>
      </c>
      <c r="E13" s="8" t="inlineStr">
        <is>
          <t>Illustrative placeholder</t>
        </is>
      </c>
    </row>
    <row r="14">
      <c r="A14" s="4" t="inlineStr">
        <is>
          <t>1.2</t>
        </is>
      </c>
      <c r="B14" s="4" t="inlineStr">
        <is>
          <t>Sanitation crew on a re-clean</t>
        </is>
      </c>
      <c r="C14" s="16" t="n">
        <v>4</v>
      </c>
      <c r="D14" s="4" t="inlineStr">
        <is>
          <t>people</t>
        </is>
      </c>
      <c r="E14" s="8" t="inlineStr">
        <is>
          <t>Illustrative placeholder</t>
        </is>
      </c>
    </row>
    <row r="15">
      <c r="A15" s="4" t="inlineStr">
        <is>
          <t>1.3</t>
        </is>
      </c>
      <c r="B15" s="4" t="inlineStr">
        <is>
          <t>Hours per re-clean</t>
        </is>
      </c>
      <c r="C15" s="17" t="n">
        <v>1</v>
      </c>
      <c r="D15" s="4" t="inlineStr">
        <is>
          <t>hours</t>
        </is>
      </c>
      <c r="E15" s="8" t="inlineStr">
        <is>
          <t>Illustrative placeholder</t>
        </is>
      </c>
    </row>
    <row r="16">
      <c r="A16" s="4" t="inlineStr">
        <is>
          <t>1.4</t>
        </is>
      </c>
      <c r="B16" s="4" t="inlineStr">
        <is>
          <t>Share of re-clean hours paid as overtime</t>
        </is>
      </c>
      <c r="C16" s="15" t="n">
        <v>0.5</v>
      </c>
      <c r="D16" s="4" t="inlineStr">
        <is>
          <t>%</t>
        </is>
      </c>
      <c r="E16" s="8" t="inlineStr">
        <is>
          <t>Illustrative placeholder</t>
        </is>
      </c>
    </row>
    <row r="17">
      <c r="A17" s="4" t="inlineStr">
        <is>
          <t>1.5</t>
        </is>
      </c>
      <c r="B17" s="4" t="inlineStr">
        <is>
          <t>Production minutes lost per week to re-cleans and late starts</t>
        </is>
      </c>
      <c r="C17" s="16" t="n">
        <v>15</v>
      </c>
      <c r="D17" s="4" t="inlineStr">
        <is>
          <t>minutes per week</t>
        </is>
      </c>
      <c r="E17" s="8" t="inlineStr">
        <is>
          <t>Illustrative placeholder</t>
        </is>
      </c>
    </row>
    <row r="18">
      <c r="A18" s="4" t="inlineStr">
        <is>
          <t>1.6</t>
        </is>
      </c>
      <c r="B18" s="4" t="inlineStr">
        <is>
          <t>Production crew waiting</t>
        </is>
      </c>
      <c r="C18" s="16" t="n">
        <v>20</v>
      </c>
      <c r="D18" s="4" t="inlineStr">
        <is>
          <t>people</t>
        </is>
      </c>
      <c r="E18" s="8" t="inlineStr">
        <is>
          <t>Illustrative placeholder</t>
        </is>
      </c>
    </row>
    <row r="19">
      <c r="A19" s="4" t="inlineStr">
        <is>
          <t>1.7</t>
        </is>
      </c>
      <c r="B19" s="4" t="inlineStr">
        <is>
          <t>Share of lost production made up on overtime</t>
        </is>
      </c>
      <c r="C19" s="15" t="n">
        <v>0.5</v>
      </c>
      <c r="D19" s="4" t="inlineStr">
        <is>
          <t>%</t>
        </is>
      </c>
      <c r="E19" s="8" t="inlineStr">
        <is>
          <t>Illustrative placeholder</t>
        </is>
      </c>
    </row>
    <row r="20">
      <c r="A20" s="4" t="inlineStr">
        <is>
          <t>1.8</t>
        </is>
      </c>
      <c r="B20" s="4" t="inlineStr">
        <is>
          <t>Line output</t>
        </is>
      </c>
      <c r="C20" s="16" t="n">
        <v>5000</v>
      </c>
      <c r="D20" s="4" t="inlineStr">
        <is>
          <t>lb per hour</t>
        </is>
      </c>
      <c r="E20" s="8" t="inlineStr">
        <is>
          <t>Illustrative placeholder: about 80,000 lb a day on two shifts</t>
        </is>
      </c>
    </row>
    <row r="21">
      <c r="A21" s="4" t="inlineStr">
        <is>
          <t>1.9</t>
        </is>
      </c>
      <c r="B21" s="4" t="inlineStr">
        <is>
          <t>Line sold out: every pound not made is a sale lost (1 = yes, 0 = no)</t>
        </is>
      </c>
      <c r="C21" s="18" t="n">
        <v>0</v>
      </c>
      <c r="D21" s="4" t="inlineStr">
        <is>
          <t>1 or 0</t>
        </is>
      </c>
      <c r="E21" s="8" t="inlineStr">
        <is>
          <t>Illustrative: not sold out, so lost minutes are made up rather than lost. Set to 1 only if every pound you do not make is a sale you lose</t>
        </is>
      </c>
    </row>
    <row r="22">
      <c r="A22" s="4" t="inlineStr">
        <is>
          <t>1.10</t>
        </is>
      </c>
      <c r="B22" s="4" t="inlineStr">
        <is>
          <t>Contribution margin (net price less variable cost)</t>
        </is>
      </c>
      <c r="C22" s="13" t="n"/>
      <c r="D22" s="4" t="inlineStr">
        <is>
          <t>$ per lb</t>
        </is>
      </c>
      <c r="E22" s="8" t="inlineStr">
        <is>
          <t>Left blank: no public source gives a plant's contribution margin per pound. Enter yours</t>
        </is>
      </c>
    </row>
    <row r="24">
      <c r="A24" s="11" t="inlineStr">
        <is>
          <t>2. Holds</t>
        </is>
      </c>
      <c r="B24" s="12" t="n"/>
      <c r="C24" s="12" t="n"/>
      <c r="D24" s="12" t="n"/>
      <c r="E24" s="12" t="n"/>
    </row>
    <row r="25">
      <c r="A25" s="4" t="inlineStr">
        <is>
          <t>2.1</t>
        </is>
      </c>
      <c r="B25" s="4" t="inlineStr">
        <is>
          <t>Hold events per year</t>
        </is>
      </c>
      <c r="C25" s="16" t="n">
        <v>2</v>
      </c>
      <c r="D25" s="4" t="inlineStr">
        <is>
          <t>count per year</t>
        </is>
      </c>
      <c r="E25" s="8" t="inlineStr">
        <is>
          <t>Illustrative placeholder</t>
        </is>
      </c>
    </row>
    <row r="26">
      <c r="A26" s="4" t="inlineStr">
        <is>
          <t>2.2</t>
        </is>
      </c>
      <c r="B26" s="4" t="inlineStr">
        <is>
          <t>Pounds per hold</t>
        </is>
      </c>
      <c r="C26" s="16" t="n">
        <v>100000</v>
      </c>
      <c r="D26" s="4" t="inlineStr">
        <is>
          <t>lb</t>
        </is>
      </c>
      <c r="E26" s="8" t="inlineStr">
        <is>
          <t>Illustrative placeholder</t>
        </is>
      </c>
    </row>
    <row r="27">
      <c r="A27" s="4" t="inlineStr">
        <is>
          <t>2.3</t>
        </is>
      </c>
      <c r="B27" s="4" t="inlineStr">
        <is>
          <t>Days per hold, tag to disposition</t>
        </is>
      </c>
      <c r="C27" s="17" t="n">
        <v>3</v>
      </c>
      <c r="D27" s="4" t="inlineStr">
        <is>
          <t>days</t>
        </is>
      </c>
      <c r="E27" s="8" t="inlineStr">
        <is>
          <t>Illustrative placeholder; use your own hold rules</t>
        </is>
      </c>
    </row>
    <row r="28">
      <c r="A28" s="4" t="inlineStr">
        <is>
          <t>2.4</t>
        </is>
      </c>
      <c r="B28" s="4" t="inlineStr">
        <is>
          <t>Book cost of held product</t>
        </is>
      </c>
      <c r="C28" s="13" t="n">
        <v>2.59</v>
      </c>
      <c r="D28" s="4" t="inlineStr">
        <is>
          <t>$ per lb</t>
        </is>
      </c>
      <c r="E28" s="8" t="inlineStr">
        <is>
          <t>Hormel FY2025 Retail net sales per pound ($7,455.2M on 2,873.7M lb, 10-K). That is sales value; your book cost per pound is lower, so this overstates. Use your standard cost</t>
        </is>
      </c>
    </row>
    <row r="29">
      <c r="A29" s="4" t="inlineStr">
        <is>
          <t>2.5</t>
        </is>
      </c>
      <c r="B29" s="4" t="inlineStr">
        <is>
          <t>Pounds destroyed or sold at a discount per year</t>
        </is>
      </c>
      <c r="C29" s="16" t="n">
        <v>0</v>
      </c>
      <c r="D29" s="4" t="inlineStr">
        <is>
          <t>lb per year</t>
        </is>
      </c>
      <c r="E29" s="8" t="inlineStr">
        <is>
          <t>Illustrative: nothing destroyed this year. One destroyed 100,000 lb lot at $2.59/lb would be $259,000</t>
        </is>
      </c>
    </row>
    <row r="30">
      <c r="A30" s="4" t="inlineStr">
        <is>
          <t>2.6</t>
        </is>
      </c>
      <c r="B30" s="4" t="inlineStr">
        <is>
          <t>Loss per pound destroyed or discounted, including disposal</t>
        </is>
      </c>
      <c r="C30" s="13" t="n">
        <v>2.59</v>
      </c>
      <c r="D30" s="4" t="inlineStr">
        <is>
          <t>$ per lb</t>
        </is>
      </c>
      <c r="E30" s="8" t="inlineStr">
        <is>
          <t>Illustrative: book cost as above, no disposal fee</t>
        </is>
      </c>
    </row>
    <row r="32">
      <c r="A32" s="11" t="inlineStr">
        <is>
          <t>3. Positives and investigations</t>
        </is>
      </c>
      <c r="B32" s="12" t="n"/>
      <c r="C32" s="12" t="n"/>
      <c r="D32" s="12" t="n"/>
      <c r="E32" s="12" t="n"/>
    </row>
    <row r="33">
      <c r="A33" s="4" t="inlineStr">
        <is>
          <t>3.1</t>
        </is>
      </c>
      <c r="B33" s="4" t="inlineStr">
        <is>
          <t>Positives needing an investigation per year</t>
        </is>
      </c>
      <c r="C33" s="16" t="n">
        <v>2</v>
      </c>
      <c r="D33" s="4" t="inlineStr">
        <is>
          <t>count per year</t>
        </is>
      </c>
      <c r="E33" s="8" t="inlineStr">
        <is>
          <t>Illustrative placeholder</t>
        </is>
      </c>
    </row>
    <row r="34">
      <c r="A34" s="4" t="inlineStr">
        <is>
          <t>3.2</t>
        </is>
      </c>
      <c r="B34" s="4" t="inlineStr">
        <is>
          <t>Cost per investigation (vector swabs, lab, labor)</t>
        </is>
      </c>
      <c r="C34" s="19" t="n">
        <v>1600</v>
      </c>
      <c r="D34" s="4" t="inlineStr">
        <is>
          <t>$ per event</t>
        </is>
      </c>
      <c r="E34" s="8" t="inlineStr">
        <is>
          <t>At least about $1,600 of investigative testing per event in a small plant (Kalish, Food Safety Magazine, 2020). Add your own labor</t>
        </is>
      </c>
    </row>
    <row r="36">
      <c r="A36" s="11" t="inlineStr">
        <is>
          <t>4. Records and paperwork time</t>
        </is>
      </c>
      <c r="B36" s="12" t="n"/>
      <c r="C36" s="12" t="n"/>
      <c r="D36" s="12" t="n"/>
      <c r="E36" s="12" t="n"/>
    </row>
    <row r="37">
      <c r="A37" s="4" t="inlineStr">
        <is>
          <t>4.1</t>
        </is>
      </c>
      <c r="B37" s="4" t="inlineStr">
        <is>
          <t>Hours per week on records, transcription, filing and investigation write-ups</t>
        </is>
      </c>
      <c r="C37" s="17" t="n">
        <v>5</v>
      </c>
      <c r="D37" s="4" t="inlineStr">
        <is>
          <t>hours per week</t>
        </is>
      </c>
      <c r="E37" s="8" t="inlineStr">
        <is>
          <t>Illustrative placeholder</t>
        </is>
      </c>
    </row>
    <row r="38">
      <c r="A38" s="4" t="inlineStr">
        <is>
          <t>4.2</t>
        </is>
      </c>
      <c r="B38" s="4" t="inlineStr">
        <is>
          <t>Share of those hours that is overtime, or a position you would actually remove</t>
        </is>
      </c>
      <c r="C38" s="15" t="n">
        <v>0</v>
      </c>
      <c r="D38" s="4" t="inlineStr">
        <is>
          <t>%</t>
        </is>
      </c>
      <c r="E38" s="8" t="inlineStr">
        <is>
          <t>Illustrative: hours freed stay on payroll. The honest year-one default</t>
        </is>
      </c>
    </row>
    <row r="40">
      <c r="A40" s="11" t="inlineStr">
        <is>
          <t>5. Outside fees and audit preparation</t>
        </is>
      </c>
      <c r="B40" s="12" t="n"/>
      <c r="C40" s="12" t="n"/>
      <c r="D40" s="12" t="n"/>
      <c r="E40" s="12" t="n"/>
    </row>
    <row r="41">
      <c r="A41" s="4" t="inlineStr">
        <is>
          <t>5.1</t>
        </is>
      </c>
      <c r="B41" s="4" t="inlineStr">
        <is>
          <t>Outside document review or compliance consultant</t>
        </is>
      </c>
      <c r="C41" s="19" t="n"/>
      <c r="D41" s="4" t="inlineStr">
        <is>
          <t>$ per year</t>
        </is>
      </c>
      <c r="E41" s="8" t="inlineStr">
        <is>
          <t>Left blank: enter yours. One account told us it pays about $50,000 a year for an annual document review; that is one account, not an average</t>
        </is>
      </c>
    </row>
    <row r="42">
      <c r="A42" s="4" t="inlineStr">
        <is>
          <t>5.2</t>
        </is>
      </c>
      <c r="B42" s="4" t="inlineStr">
        <is>
          <t>Audits per year (scheme, customer, regulatory)</t>
        </is>
      </c>
      <c r="C42" s="16" t="n">
        <v>2</v>
      </c>
      <c r="D42" s="4" t="inlineStr">
        <is>
          <t>count per year</t>
        </is>
      </c>
      <c r="E42" s="8" t="inlineStr">
        <is>
          <t>Illustrative placeholder</t>
        </is>
      </c>
    </row>
    <row r="43">
      <c r="A43" s="4" t="inlineStr">
        <is>
          <t>5.3</t>
        </is>
      </c>
      <c r="B43" s="4" t="inlineStr">
        <is>
          <t>Internal hours preparing for each audit</t>
        </is>
      </c>
      <c r="C43" s="16" t="n">
        <v>72</v>
      </c>
      <c r="D43" s="4" t="inlineStr">
        <is>
          <t>hours per audit</t>
        </is>
      </c>
      <c r="E43" s="8" t="inlineStr">
        <is>
          <t>Illustrative placeholder: three people for three days</t>
        </is>
      </c>
    </row>
    <row r="46">
      <c r="A46" s="20" t="inlineStr">
        <is>
          <t>Where the cost lands, by how a controller would count a reduction</t>
        </is>
      </c>
    </row>
    <row r="47">
      <c r="A47" s="21" t="inlineStr">
        <is>
          <t>Tier</t>
        </is>
      </c>
      <c r="B47" s="21" t="inlineStr">
        <is>
          <t>Line</t>
        </is>
      </c>
      <c r="C47" s="21" t="inlineStr">
        <is>
          <t>$ per year</t>
        </is>
      </c>
      <c r="D47" s="21" t="inlineStr">
        <is>
          <t>How it is computed</t>
        </is>
      </c>
      <c r="E47" s="21" t="inlineStr">
        <is>
          <t>Counts when</t>
        </is>
      </c>
    </row>
    <row r="48">
      <c r="A48" s="22" t="inlineStr">
        <is>
          <t>A</t>
        </is>
      </c>
      <c r="B48" s="4" t="inlineStr">
        <is>
          <t>Sanitation overtime on re-cleans</t>
        </is>
      </c>
      <c r="C48" s="23">
        <f>$C$13*52*$C$14*$C$15*$C$16*$C$7*$C$9</f>
        <v/>
      </c>
      <c r="D48" s="8" t="inlineStr">
        <is>
          <t>Re-cleans x 52 x crew x hours x overtime share x rate x multiplier</t>
        </is>
      </c>
      <c r="E48" s="8" t="inlineStr">
        <is>
          <t>When overtime hours fall on payroll</t>
        </is>
      </c>
    </row>
    <row r="49">
      <c r="A49" s="22" t="inlineStr">
        <is>
          <t>A</t>
        </is>
      </c>
      <c r="B49" s="4" t="inlineStr">
        <is>
          <t>Production overtime to make up lost minutes</t>
        </is>
      </c>
      <c r="C49" s="23">
        <f>$C$17/60*52*$C$18*$C$19*$C$7*$C$9</f>
        <v/>
      </c>
      <c r="D49" s="8" t="inlineStr">
        <is>
          <t>Lost hours x 52 x crew x share made up x rate x multiplier</t>
        </is>
      </c>
      <c r="E49" s="8" t="inlineStr">
        <is>
          <t>When overtime hours fall on payroll</t>
        </is>
      </c>
    </row>
    <row r="50">
      <c r="A50" s="22" t="inlineStr">
        <is>
          <t>A</t>
        </is>
      </c>
      <c r="B50" s="4" t="inlineStr">
        <is>
          <t>Lost contribution on pounds never made</t>
        </is>
      </c>
      <c r="C50" s="23">
        <f>$C$17/60*52*$C$20*(1-$C$19)*$C$21*$C$22</f>
        <v/>
      </c>
      <c r="D50" s="8" t="inlineStr">
        <is>
          <t>Lost hours x 52 x lb/hr x share not made up x sold out x margin</t>
        </is>
      </c>
      <c r="E50" s="8" t="inlineStr">
        <is>
          <t>Only if the line is sold out; otherwise zero</t>
        </is>
      </c>
    </row>
    <row r="51">
      <c r="A51" s="22" t="inlineStr">
        <is>
          <t>A</t>
        </is>
      </c>
      <c r="B51" s="4" t="inlineStr">
        <is>
          <t>Records overtime, or a position removed</t>
        </is>
      </c>
      <c r="C51" s="23">
        <f>$C$37*52*$C$8*$C$38</f>
        <v/>
      </c>
      <c r="D51" s="8" t="inlineStr">
        <is>
          <t>Hours x 52 x QA rate x share removed</t>
        </is>
      </c>
      <c r="E51" s="8" t="inlineStr">
        <is>
          <t>When the overtime or the position comes off payroll</t>
        </is>
      </c>
    </row>
    <row r="52">
      <c r="A52" s="22" t="inlineStr">
        <is>
          <t>A</t>
        </is>
      </c>
      <c r="B52" s="4" t="inlineStr">
        <is>
          <t>Outside consultant</t>
        </is>
      </c>
      <c r="C52" s="23">
        <f>$C$41</f>
        <v/>
      </c>
      <c r="D52" s="8" t="inlineStr">
        <is>
          <t>As entered</t>
        </is>
      </c>
      <c r="E52" s="8" t="inlineStr">
        <is>
          <t>Only when the engagement is cancelled</t>
        </is>
      </c>
    </row>
    <row r="53">
      <c r="A53" s="22" t="inlineStr">
        <is>
          <t>B</t>
        </is>
      </c>
      <c r="B53" s="4" t="inlineStr">
        <is>
          <t>Carrying cost of held product</t>
        </is>
      </c>
      <c r="C53" s="23">
        <f>$C$25*$C$26*$C$28*$C$27/365*$C$10</f>
        <v/>
      </c>
      <c r="D53" s="8" t="inlineStr">
        <is>
          <t>Holds x lb x cost/lb x days / 365 x cost of capital</t>
        </is>
      </c>
      <c r="E53" s="8" t="inlineStr">
        <is>
          <t>Financing cost of inventory sitting on hold</t>
        </is>
      </c>
    </row>
    <row r="54">
      <c r="A54" s="22" t="inlineStr">
        <is>
          <t>B</t>
        </is>
      </c>
      <c r="B54" s="4" t="inlineStr">
        <is>
          <t>Write-offs and discounts on held product</t>
        </is>
      </c>
      <c r="C54" s="23">
        <f>$C$29*$C$30</f>
        <v/>
      </c>
      <c r="D54" s="8" t="inlineStr">
        <is>
          <t>Pounds destroyed or discounted x loss/lb</t>
        </is>
      </c>
      <c r="E54" s="8" t="inlineStr">
        <is>
          <t>Only with a documented event behind it</t>
        </is>
      </c>
    </row>
    <row r="55">
      <c r="A55" s="22" t="inlineStr">
        <is>
          <t>C</t>
        </is>
      </c>
      <c r="B55" s="4" t="inlineStr">
        <is>
          <t>Production crew paid while waiting</t>
        </is>
      </c>
      <c r="C55" s="23">
        <f>$C$17/60*52*$C$18*$C$7</f>
        <v/>
      </c>
      <c r="D55" s="8" t="inlineStr">
        <is>
          <t>Lost hours x 52 x crew x rate</t>
        </is>
      </c>
      <c r="E55" s="8" t="inlineStr">
        <is>
          <t>Shown, not counted: wages are paid either way</t>
        </is>
      </c>
    </row>
    <row r="56">
      <c r="A56" s="22" t="inlineStr">
        <is>
          <t>C</t>
        </is>
      </c>
      <c r="B56" s="4" t="inlineStr">
        <is>
          <t>Sanitation straight time on re-cleans</t>
        </is>
      </c>
      <c r="C56" s="23">
        <f>$C$13*52*$C$14*$C$15*(1-$C$16)*$C$7</f>
        <v/>
      </c>
      <c r="D56" s="8" t="inlineStr">
        <is>
          <t>Re-clean hours not on overtime x rate</t>
        </is>
      </c>
      <c r="E56" s="8" t="inlineStr">
        <is>
          <t>Shown, not counted: wages are paid either way</t>
        </is>
      </c>
    </row>
    <row r="57">
      <c r="A57" s="22" t="inlineStr">
        <is>
          <t>C</t>
        </is>
      </c>
      <c r="B57" s="4" t="inlineStr">
        <is>
          <t>Investigations of positives</t>
        </is>
      </c>
      <c r="C57" s="23">
        <f>$C$33*$C$34</f>
        <v/>
      </c>
      <c r="D57" s="8" t="inlineStr">
        <is>
          <t>Positives x cost per investigation</t>
        </is>
      </c>
      <c r="E57" s="8" t="inlineStr">
        <is>
          <t>Shown, not counted: a positive that did not happen cannot be confirmed</t>
        </is>
      </c>
    </row>
    <row r="58">
      <c r="A58" s="22" t="inlineStr">
        <is>
          <t>C</t>
        </is>
      </c>
      <c r="B58" s="4" t="inlineStr">
        <is>
          <t>Records time that stays on payroll</t>
        </is>
      </c>
      <c r="C58" s="23">
        <f>$C$37*52*$C$8*(1-$C$38)</f>
        <v/>
      </c>
      <c r="D58" s="8" t="inlineStr">
        <is>
          <t>Hours x 52 x QA rate x share kept</t>
        </is>
      </c>
      <c r="E58" s="8" t="inlineStr">
        <is>
          <t>Shown, not counted: hours freed are not cash</t>
        </is>
      </c>
    </row>
    <row r="59">
      <c r="A59" s="22" t="inlineStr">
        <is>
          <t>C</t>
        </is>
      </c>
      <c r="B59" s="4" t="inlineStr">
        <is>
          <t>Audit preparation hours</t>
        </is>
      </c>
      <c r="C59" s="23">
        <f>$C$42*$C$43*$C$8</f>
        <v/>
      </c>
      <c r="D59" s="8" t="inlineStr">
        <is>
          <t>Audits x hours x QA rate</t>
        </is>
      </c>
      <c r="E59" s="8" t="inlineStr">
        <is>
          <t>Shown, not counted: hours freed are not cash</t>
        </is>
      </c>
    </row>
    <row r="60">
      <c r="A60" s="4" t="inlineStr">
        <is>
          <t>D</t>
        </is>
      </c>
      <c r="B60" s="4" t="inlineStr">
        <is>
          <t>Recall, brand, lost customers</t>
        </is>
      </c>
      <c r="C60" s="4" t="inlineStr">
        <is>
          <t>No cell</t>
        </is>
      </c>
      <c r="D60" s="8" t="inlineStr">
        <is>
          <t>Not computed</t>
        </is>
      </c>
      <c r="E60" s="8" t="inlineStr">
        <is>
          <t>By design: an avoided loss cannot be booked, and no average recall cost is defensible</t>
        </is>
      </c>
    </row>
    <row r="62">
      <c r="B62" s="24" t="inlineStr">
        <is>
          <t>Tier A: cash, this year</t>
        </is>
      </c>
      <c r="C62" s="25">
        <f>SUMIF($A$48:$A$60,"A",$C$48:$C$60)</f>
        <v/>
      </c>
    </row>
    <row r="63">
      <c r="B63" s="24" t="inlineStr">
        <is>
          <t>Tier B: balance sheet</t>
        </is>
      </c>
      <c r="C63" s="25">
        <f>SUMIF($A$48:$A$60,"B",$C$48:$C$60)</f>
        <v/>
      </c>
    </row>
    <row r="64">
      <c r="B64" s="24" t="inlineStr">
        <is>
          <t>Counted by a controller if the line falls (A + B)</t>
        </is>
      </c>
      <c r="C64" s="25">
        <f>C62+C63</f>
        <v/>
      </c>
    </row>
    <row r="65">
      <c r="B65" s="24" t="inlineStr">
        <is>
          <t>Tier C: shown, not counted</t>
        </is>
      </c>
      <c r="C65" s="25">
        <f>SUMIF($A$48:$A$60,"C",$C$48:$C$60)</f>
        <v/>
      </c>
    </row>
    <row r="66">
      <c r="B66" s="24" t="inlineStr">
        <is>
          <t>Tier D: no number</t>
        </is>
      </c>
      <c r="C66" s="24" t="inlineStr">
        <is>
          <t>None</t>
        </is>
      </c>
    </row>
    <row r="68">
      <c r="B68" s="5" t="inlineStr">
        <is>
          <t>Memo: product tied up in one hold, at book cost</t>
        </is>
      </c>
      <c r="C68" s="26">
        <f>$C$26*$C$28</f>
        <v/>
      </c>
      <c r="E68" s="8" t="inlineStr">
        <is>
          <t>Working-capital exposure, not a cost. It becomes a cost only if the product is destroyed or discounted; until then the cost is the carrying cost above.</t>
        </is>
      </c>
    </row>
    <row r="70">
      <c r="B70" s="9" t="inlineStr">
        <is>
          <t>Nothing here changes your sampling plan, verification testing or release decisions. Nothing here assumes any Lumina product changes any line.</t>
        </is>
      </c>
    </row>
  </sheetData>
  <printOptions gridLines="0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2026-10-14T14:30:24Z</dcterms:created>
  <dcterms:modified xsi:type="dcterms:W3CDTF">2026-10-14T14:30:24Z</dcterms:modified>
</cp:coreProperties>
</file>